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5E4ABD0-A321-4D93-9868-6A412C49EDF5}" xr6:coauthVersionLast="47" xr6:coauthVersionMax="47" xr10:uidLastSave="{00000000-0000-0000-0000-000000000000}"/>
  <bookViews>
    <workbookView xWindow="-108" yWindow="-108" windowWidth="23256" windowHeight="12456" xr2:uid="{B2202597-5656-4648-BCB1-914B0A7179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  <c r="C22" i="1"/>
  <c r="C17" i="1"/>
  <c r="C13" i="1"/>
  <c r="C7" i="1"/>
  <c r="C6" i="1"/>
  <c r="E32" i="1"/>
  <c r="D32" i="1"/>
  <c r="D31" i="1"/>
  <c r="E31" i="1"/>
  <c r="B6" i="1"/>
  <c r="B13" i="1"/>
  <c r="C20" i="1" l="1"/>
  <c r="C24" i="1" s="1"/>
  <c r="C31" i="1" s="1"/>
  <c r="C33" i="1" s="1"/>
  <c r="E33" i="1"/>
  <c r="D33" i="1"/>
  <c r="B22" i="1"/>
  <c r="B7" i="1"/>
  <c r="B17" i="1" s="1"/>
  <c r="B20" i="1" l="1"/>
  <c r="B24" i="1" s="1"/>
  <c r="B3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B4" authorId="0" shapeId="0" xr:uid="{81507E75-D3C2-4374-ABAB-8E8FF59A8951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Ihre Kosten pro ha Sojaanbau eintragen
Saat, Pflanzenbau/Ernte</t>
        </r>
      </text>
    </comment>
    <comment ref="C4" authorId="0" shapeId="0" xr:uid="{5837516D-0D0F-4A65-8F9D-30A2384DE4F4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Ihre Kosten pro ha Sojaanbau eintragen
Saat, Pflanzenbau/Ernte</t>
        </r>
      </text>
    </comment>
    <comment ref="B5" authorId="0" shapeId="0" xr:uid="{885E4D26-D5DC-44CE-BDB0-19E727F3768B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Ihren Ertrag pro ha
eintragen</t>
        </r>
      </text>
    </comment>
    <comment ref="C5" authorId="0" shapeId="0" xr:uid="{17FE8022-4EDB-472E-89A5-AA1846CE1439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Ihren Ertrag pro ha
eintragen</t>
        </r>
      </text>
    </comment>
    <comment ref="B7" authorId="0" shapeId="0" xr:uid="{5C23E842-F9B0-4C8F-B5EC-258C43FD206D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abzüglich Wasserverlust
und Ölabzug nach Toasten und Pressen</t>
        </r>
      </text>
    </comment>
    <comment ref="C7" authorId="0" shapeId="0" xr:uid="{77BBAF76-84A3-430B-ABE9-68742609671E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abzüglich Wasserverlust
und Ölabzug nach Toasten und Pressen</t>
        </r>
      </text>
    </comment>
    <comment ref="B8" authorId="0" shapeId="0" xr:uid="{56B4DC01-D1B8-421E-A529-52471E22CAD3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Kosten für Pressen und Ölen pro Tonne</t>
        </r>
      </text>
    </comment>
    <comment ref="C8" authorId="0" shapeId="0" xr:uid="{BEC821DB-A002-4C2A-94AC-CF78D1A1B563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Kosten für Pressen und Ölen pro Tonne</t>
        </r>
      </text>
    </comment>
    <comment ref="B13" authorId="0" shapeId="0" xr:uid="{2C05C935-0D33-4C4B-BDED-8530D41964E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Gesamtkosten für Anbau, toasten du Pressen pro ha</t>
        </r>
      </text>
    </comment>
    <comment ref="C13" authorId="0" shapeId="0" xr:uid="{5A4D0BA8-FE27-475B-839A-903028163A83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Gesamtkosten für Anbau, toasten du Pressen pro ha</t>
        </r>
      </text>
    </comment>
    <comment ref="B16" authorId="0" shapeId="0" xr:uid="{E2D0CDF0-F6E1-4465-87E8-224E46FB561E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Wert von Analyse entnehmen</t>
        </r>
      </text>
    </comment>
    <comment ref="C16" authorId="0" shapeId="0" xr:uid="{EED6A6AC-FB7D-481A-99ED-5296170089D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Wert von Analyse entnehmen</t>
        </r>
      </text>
    </comment>
    <comment ref="B20" authorId="0" shapeId="0" xr:uid="{3411C66E-BFB9-41DA-8254-06612942F38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tatsächliche  Kosten für den Sojakuchen</t>
        </r>
      </text>
    </comment>
    <comment ref="C20" authorId="0" shapeId="0" xr:uid="{98F1513F-FCBE-478D-8BEE-7B5C340E362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tatsächliche  Kosten für den Sojakuchen</t>
        </r>
      </text>
    </comment>
    <comment ref="B21" authorId="0" shapeId="0" xr:uid="{5BBA192B-5CB6-426E-B46F-FA854E5C0254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Eintragen aus Wert von angegebener Website</t>
        </r>
      </text>
    </comment>
    <comment ref="C21" authorId="0" shapeId="0" xr:uid="{91E6A7B7-4548-4686-849A-F0E85D70B56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Eintragen aus Wert von angegebener Website</t>
        </r>
      </text>
    </comment>
    <comment ref="B26" authorId="0" shapeId="0" xr:uid="{A1F3AC58-6B75-4CAC-A02F-E9D75D945C93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Preis von angegebenr Websiie entnehmen und eintragen</t>
        </r>
      </text>
    </comment>
    <comment ref="C26" authorId="0" shapeId="0" xr:uid="{ED16C479-19CE-4B0A-A896-15D676A85AA6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Preis von angegebenr Websiie entnehmen und eintragen</t>
        </r>
      </text>
    </comment>
    <comment ref="B27" authorId="0" shapeId="0" xr:uid="{6E7C5CB4-54AB-4A25-978B-DE956382CF6C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Bezogen auf NON HP preis bei 45,5 % RP</t>
        </r>
      </text>
    </comment>
    <comment ref="C27" authorId="0" shapeId="0" xr:uid="{6B9B6BBE-B9ED-45C6-A4B7-F5FD06F3596E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Bezogen auf NON HP preis bei 45,5 % RP</t>
        </r>
      </text>
    </comment>
  </commentList>
</comments>
</file>

<file path=xl/sharedStrings.xml><?xml version="1.0" encoding="utf-8"?>
<sst xmlns="http://schemas.openxmlformats.org/spreadsheetml/2006/main" count="67" uniqueCount="59">
  <si>
    <t>Sojaanbau</t>
  </si>
  <si>
    <t>€/ha</t>
  </si>
  <si>
    <t>https://www.stmelf.bayern.de/idb/sojabohne.html</t>
  </si>
  <si>
    <t>Ertrag</t>
  </si>
  <si>
    <t>t/ha</t>
  </si>
  <si>
    <t>Ertrag nach Toasten+Pressen</t>
  </si>
  <si>
    <t>€/t</t>
  </si>
  <si>
    <t>Rohware</t>
  </si>
  <si>
    <t>Sojanotierungen:</t>
  </si>
  <si>
    <t>Mainz bzw. Straubing + 15,00 Transport</t>
  </si>
  <si>
    <t>Rohprotein getoastete Vollfettbohne</t>
  </si>
  <si>
    <t>%</t>
  </si>
  <si>
    <t>% Fett</t>
  </si>
  <si>
    <t>Rohprotein Sojakuchen</t>
  </si>
  <si>
    <t>Menge Rohprotein pro ha</t>
  </si>
  <si>
    <t>t</t>
  </si>
  <si>
    <t>Menge Öl pro ha</t>
  </si>
  <si>
    <t>kg</t>
  </si>
  <si>
    <t>€/to</t>
  </si>
  <si>
    <t>GMO frei regional</t>
  </si>
  <si>
    <t>Kosten pro to Sojakuchen</t>
  </si>
  <si>
    <t>Kosten pro kg Öl</t>
  </si>
  <si>
    <t>€/kg</t>
  </si>
  <si>
    <t>http://www.finanzen.net/rohstoffe/sojaoelpreis</t>
  </si>
  <si>
    <t>Ertrag für Öl pro ha</t>
  </si>
  <si>
    <t>€</t>
  </si>
  <si>
    <t>bereinigte Kosten abzgl Ölertrag</t>
  </si>
  <si>
    <t>kostet Sie ihr Sojakuchen</t>
  </si>
  <si>
    <t>incl.</t>
  </si>
  <si>
    <t>Transportkosten/Tonne</t>
  </si>
  <si>
    <t>Kosten pro to HP Soja Non GmO</t>
  </si>
  <si>
    <t>http://schweiger-handel.de/Agrar/Sojanotierung/sojanotierung.html</t>
  </si>
  <si>
    <t xml:space="preserve">Kosten Toasten+Pressen </t>
  </si>
  <si>
    <t>Sojakuchen/ 45 Prot/10% Fett</t>
  </si>
  <si>
    <t>Transport/Reinigung</t>
  </si>
  <si>
    <t xml:space="preserve">Gesamtkosten </t>
  </si>
  <si>
    <t>Nebenkosten</t>
  </si>
  <si>
    <t xml:space="preserve">Rohbohne </t>
  </si>
  <si>
    <t>% RP</t>
  </si>
  <si>
    <t>Rohprotein pro ha</t>
  </si>
  <si>
    <t>Kosten ihres Eiweissfutter, bei eigenem Anbau</t>
  </si>
  <si>
    <t>Kosten pro to HP Soja GmO</t>
  </si>
  <si>
    <t>45,5 Prot/2 % Fett</t>
  </si>
  <si>
    <t>45,5 /2% Fett</t>
  </si>
  <si>
    <t>Gmo SES</t>
  </si>
  <si>
    <t>Non GMO SES</t>
  </si>
  <si>
    <t>Energieausgleich</t>
  </si>
  <si>
    <t>Kosten bereinigt</t>
  </si>
  <si>
    <t>ca. 50%</t>
  </si>
  <si>
    <t xml:space="preserve">Sojabohnenpreis: </t>
  </si>
  <si>
    <t>Selbstanbau</t>
  </si>
  <si>
    <t>Einkauf</t>
  </si>
  <si>
    <t>€/ha  --- €/t</t>
  </si>
  <si>
    <t>t/ha  -- Einkauf</t>
  </si>
  <si>
    <t>Einkauf Bohne</t>
  </si>
  <si>
    <t>Soja Selbst</t>
  </si>
  <si>
    <t xml:space="preserve"> t pro Kauf</t>
  </si>
  <si>
    <t>Bohnen</t>
  </si>
  <si>
    <r>
      <t xml:space="preserve">Kosten Tonne </t>
    </r>
    <r>
      <rPr>
        <b/>
        <i/>
        <sz val="11"/>
        <color rgb="FFFF0000"/>
        <rFont val="Calibri"/>
        <family val="2"/>
        <scheme val="minor"/>
      </rPr>
      <t xml:space="preserve"> Rohprotein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</si>
</sst>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2CF8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1" xfId="0" applyFill="1" applyBorder="1"/>
    <xf numFmtId="0" fontId="2" fillId="3" borderId="0" xfId="2" applyFill="1"/>
    <xf numFmtId="0" fontId="0" fillId="3" borderId="0" xfId="0" applyFill="1"/>
    <xf numFmtId="0" fontId="0" fillId="4" borderId="1" xfId="0" applyFill="1" applyBorder="1"/>
    <xf numFmtId="0" fontId="0" fillId="2" borderId="0" xfId="1" applyNumberFormat="1" applyFont="1" applyFill="1"/>
    <xf numFmtId="0" fontId="3" fillId="5" borderId="0" xfId="0" applyFont="1" applyFill="1"/>
    <xf numFmtId="0" fontId="4" fillId="0" borderId="0" xfId="0" applyFont="1"/>
    <xf numFmtId="0" fontId="3" fillId="0" borderId="0" xfId="0" applyFont="1"/>
    <xf numFmtId="0" fontId="5" fillId="4" borderId="0" xfId="0" applyFont="1" applyFill="1"/>
    <xf numFmtId="0" fontId="3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0" xfId="0" applyFill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2" borderId="0" xfId="0" applyFill="1"/>
    <xf numFmtId="0" fontId="5" fillId="0" borderId="0" xfId="0" applyFont="1"/>
    <xf numFmtId="2" fontId="5" fillId="4" borderId="0" xfId="0" applyNumberFormat="1" applyFont="1" applyFill="1"/>
    <xf numFmtId="2" fontId="4" fillId="0" borderId="0" xfId="0" applyNumberFormat="1" applyFont="1"/>
    <xf numFmtId="0" fontId="5" fillId="2" borderId="0" xfId="0" applyFont="1" applyFill="1"/>
    <xf numFmtId="0" fontId="4" fillId="0" borderId="8" xfId="0" applyFont="1" applyBorder="1"/>
    <xf numFmtId="2" fontId="4" fillId="2" borderId="9" xfId="0" applyNumberFormat="1" applyFont="1" applyFill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2" fontId="4" fillId="0" borderId="12" xfId="0" applyNumberFormat="1" applyFont="1" applyBorder="1"/>
    <xf numFmtId="0" fontId="4" fillId="0" borderId="12" xfId="0" applyFont="1" applyBorder="1"/>
    <xf numFmtId="0" fontId="4" fillId="0" borderId="13" xfId="0" applyFont="1" applyBorder="1"/>
    <xf numFmtId="0" fontId="8" fillId="0" borderId="0" xfId="0" applyFont="1"/>
    <xf numFmtId="0" fontId="9" fillId="0" borderId="0" xfId="0" applyFont="1"/>
    <xf numFmtId="2" fontId="0" fillId="3" borderId="0" xfId="0" applyNumberFormat="1" applyFill="1"/>
    <xf numFmtId="0" fontId="10" fillId="0" borderId="0" xfId="0" applyFont="1"/>
    <xf numFmtId="0" fontId="11" fillId="0" borderId="0" xfId="0" applyFont="1"/>
    <xf numFmtId="2" fontId="10" fillId="6" borderId="1" xfId="0" applyNumberFormat="1" applyFont="1" applyFill="1" applyBorder="1"/>
    <xf numFmtId="2" fontId="0" fillId="0" borderId="0" xfId="0" applyNumberFormat="1"/>
    <xf numFmtId="44" fontId="3" fillId="0" borderId="0" xfId="3" applyFont="1"/>
    <xf numFmtId="2" fontId="5" fillId="6" borderId="1" xfId="0" applyNumberFormat="1" applyFont="1" applyFill="1" applyBorder="1"/>
    <xf numFmtId="2" fontId="4" fillId="3" borderId="0" xfId="0" applyNumberFormat="1" applyFont="1" applyFill="1"/>
  </cellXfs>
  <cellStyles count="4">
    <cellStyle name="Link" xfId="2" builtinId="8"/>
    <cellStyle name="Prozent" xfId="1" builtinId="5"/>
    <cellStyle name="Standard" xfId="0" builtinId="0"/>
    <cellStyle name="Währung" xfId="3" builtinId="4"/>
  </cellStyles>
  <dxfs count="0"/>
  <tableStyles count="0" defaultTableStyle="TableStyleMedium2" defaultPivotStyle="PivotStyleLight16"/>
  <colors>
    <mruColors>
      <color rgb="FF2CF8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inanzen.net/rohstoffe/sojaoelpreis" TargetMode="External"/><Relationship Id="rId1" Type="http://schemas.openxmlformats.org/officeDocument/2006/relationships/hyperlink" Target="https://www.stmelf.bayern.de/idb/sojabohne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7219C-BE3F-4C40-BFB2-F6818DE68B16}">
  <dimension ref="A1:L33"/>
  <sheetViews>
    <sheetView tabSelected="1" zoomScale="77" workbookViewId="0">
      <selection activeCell="C30" sqref="C30:E31"/>
    </sheetView>
  </sheetViews>
  <sheetFormatPr baseColWidth="10" defaultRowHeight="14.4" x14ac:dyDescent="0.3"/>
  <cols>
    <col min="1" max="1" width="33.6640625" customWidth="1"/>
    <col min="2" max="2" width="16.109375" customWidth="1"/>
    <col min="4" max="4" width="12.109375" customWidth="1"/>
  </cols>
  <sheetData>
    <row r="1" spans="1:12" ht="23.4" x14ac:dyDescent="0.45">
      <c r="A1" s="30" t="s">
        <v>40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23.4" x14ac:dyDescent="0.45">
      <c r="A2" s="30"/>
      <c r="B2" s="31"/>
      <c r="C2" s="33" t="s">
        <v>57</v>
      </c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3">
      <c r="B3" s="33" t="s">
        <v>50</v>
      </c>
      <c r="C3" s="33" t="s">
        <v>51</v>
      </c>
    </row>
    <row r="4" spans="1:12" x14ac:dyDescent="0.3">
      <c r="A4" t="s">
        <v>0</v>
      </c>
      <c r="B4" s="1">
        <v>940</v>
      </c>
      <c r="C4" s="1">
        <v>460</v>
      </c>
      <c r="D4" t="s">
        <v>52</v>
      </c>
      <c r="F4" s="2" t="s">
        <v>2</v>
      </c>
      <c r="G4" s="3"/>
      <c r="H4" s="3"/>
      <c r="I4" s="3"/>
    </row>
    <row r="5" spans="1:12" x14ac:dyDescent="0.3">
      <c r="A5" t="s">
        <v>3</v>
      </c>
      <c r="B5" s="1">
        <v>3</v>
      </c>
      <c r="C5" s="1">
        <v>3</v>
      </c>
      <c r="D5" t="s">
        <v>53</v>
      </c>
      <c r="F5" t="s">
        <v>37</v>
      </c>
      <c r="G5">
        <v>36</v>
      </c>
      <c r="H5" t="s">
        <v>38</v>
      </c>
    </row>
    <row r="6" spans="1:12" x14ac:dyDescent="0.3">
      <c r="A6" t="s">
        <v>39</v>
      </c>
      <c r="B6" s="1">
        <f>SUM(B5*(G5*10))</f>
        <v>1080</v>
      </c>
      <c r="C6" s="1">
        <f>SUM(G5*C5)*10</f>
        <v>1080</v>
      </c>
      <c r="D6" t="s">
        <v>56</v>
      </c>
      <c r="G6">
        <v>22</v>
      </c>
      <c r="H6" t="s">
        <v>12</v>
      </c>
    </row>
    <row r="7" spans="1:12" x14ac:dyDescent="0.3">
      <c r="A7" t="s">
        <v>5</v>
      </c>
      <c r="B7" s="4">
        <f>SUM(B5*0.8)</f>
        <v>2.4000000000000004</v>
      </c>
      <c r="C7" s="4">
        <f>SUM(C5*0.8)</f>
        <v>2.4000000000000004</v>
      </c>
      <c r="D7" t="s">
        <v>4</v>
      </c>
    </row>
    <row r="8" spans="1:12" x14ac:dyDescent="0.3">
      <c r="A8" t="s">
        <v>32</v>
      </c>
      <c r="B8" s="5">
        <v>130</v>
      </c>
      <c r="C8" s="5">
        <v>130</v>
      </c>
      <c r="D8" t="s">
        <v>6</v>
      </c>
      <c r="E8" t="s">
        <v>7</v>
      </c>
      <c r="G8" s="8"/>
      <c r="H8" s="8"/>
      <c r="I8" s="8"/>
      <c r="J8" s="8"/>
    </row>
    <row r="9" spans="1:12" x14ac:dyDescent="0.3">
      <c r="A9" s="6"/>
      <c r="B9" s="6"/>
      <c r="C9" s="6"/>
      <c r="D9" s="7"/>
      <c r="E9" s="8"/>
      <c r="F9" s="8" t="s">
        <v>49</v>
      </c>
      <c r="G9" s="8"/>
      <c r="H9" s="37">
        <v>452</v>
      </c>
      <c r="I9" s="8"/>
      <c r="J9" s="8"/>
    </row>
    <row r="10" spans="1:12" x14ac:dyDescent="0.3">
      <c r="A10" s="8" t="s">
        <v>34</v>
      </c>
      <c r="B10" s="8">
        <v>20</v>
      </c>
      <c r="C10" s="8">
        <v>20</v>
      </c>
      <c r="D10" s="8" t="s">
        <v>6</v>
      </c>
      <c r="E10" s="8"/>
      <c r="F10" s="8"/>
      <c r="G10" s="8"/>
      <c r="H10" s="8"/>
      <c r="I10" s="8"/>
      <c r="J10" s="8"/>
    </row>
    <row r="11" spans="1:12" x14ac:dyDescent="0.3">
      <c r="A11" s="8" t="s">
        <v>36</v>
      </c>
      <c r="B11" s="8"/>
      <c r="C11" s="8"/>
      <c r="D11" s="8" t="s">
        <v>6</v>
      </c>
      <c r="E11" s="8"/>
      <c r="F11" s="8"/>
      <c r="G11" s="8"/>
      <c r="H11" s="8"/>
      <c r="I11" s="8"/>
      <c r="J11" s="8"/>
    </row>
    <row r="12" spans="1:12" ht="15" thickBot="1" x14ac:dyDescent="0.35">
      <c r="A12" s="8"/>
      <c r="B12" s="8"/>
      <c r="C12" s="8"/>
      <c r="D12" s="8" t="s">
        <v>6</v>
      </c>
      <c r="E12" s="34"/>
      <c r="F12" s="8"/>
      <c r="G12" s="8"/>
      <c r="H12" s="8"/>
      <c r="I12" s="8"/>
      <c r="J12" s="8"/>
    </row>
    <row r="13" spans="1:12" x14ac:dyDescent="0.3">
      <c r="A13" t="s">
        <v>35</v>
      </c>
      <c r="B13" s="9">
        <f>SUM(B4+(B5*B8)+(B10*B5))</f>
        <v>1390</v>
      </c>
      <c r="C13" s="9">
        <f>SUM(C4*C5)+C8+C10+C11</f>
        <v>1530</v>
      </c>
      <c r="D13" s="7" t="s">
        <v>1</v>
      </c>
      <c r="F13" s="10" t="s">
        <v>8</v>
      </c>
      <c r="G13" s="11"/>
      <c r="H13" s="11">
        <v>15</v>
      </c>
      <c r="I13" s="11"/>
      <c r="J13" s="12"/>
    </row>
    <row r="14" spans="1:12" ht="15" thickBot="1" x14ac:dyDescent="0.35">
      <c r="D14" s="7"/>
      <c r="F14" s="14" t="s">
        <v>9</v>
      </c>
      <c r="G14" s="15"/>
      <c r="H14" s="15"/>
      <c r="I14" s="15"/>
      <c r="J14" s="16"/>
    </row>
    <row r="15" spans="1:12" x14ac:dyDescent="0.3">
      <c r="A15" s="13" t="s">
        <v>10</v>
      </c>
      <c r="B15" s="3"/>
      <c r="C15" s="32"/>
      <c r="D15" s="7" t="s">
        <v>11</v>
      </c>
      <c r="E15" s="7">
        <v>20</v>
      </c>
      <c r="F15" s="7" t="s">
        <v>12</v>
      </c>
    </row>
    <row r="16" spans="1:12" x14ac:dyDescent="0.3">
      <c r="A16" t="s">
        <v>13</v>
      </c>
      <c r="B16" s="17">
        <v>45</v>
      </c>
      <c r="C16" s="17">
        <v>45</v>
      </c>
      <c r="D16" t="s">
        <v>11</v>
      </c>
      <c r="E16" s="7">
        <v>10</v>
      </c>
      <c r="F16" s="7" t="s">
        <v>12</v>
      </c>
    </row>
    <row r="17" spans="1:9" x14ac:dyDescent="0.3">
      <c r="A17" t="s">
        <v>14</v>
      </c>
      <c r="B17" s="18">
        <f>SUM(B7*B16/100)</f>
        <v>1.08</v>
      </c>
      <c r="C17" s="18">
        <f>SUM(C7*C16/100)</f>
        <v>1.08</v>
      </c>
      <c r="D17" t="s">
        <v>15</v>
      </c>
    </row>
    <row r="18" spans="1:9" x14ac:dyDescent="0.3">
      <c r="A18" t="s">
        <v>16</v>
      </c>
      <c r="B18" s="18">
        <v>330</v>
      </c>
      <c r="C18" s="18">
        <v>330</v>
      </c>
      <c r="D18" t="s">
        <v>17</v>
      </c>
      <c r="F18" t="s">
        <v>48</v>
      </c>
    </row>
    <row r="19" spans="1:9" x14ac:dyDescent="0.3">
      <c r="B19" s="18"/>
      <c r="C19" s="18"/>
    </row>
    <row r="20" spans="1:9" x14ac:dyDescent="0.3">
      <c r="A20" t="s">
        <v>20</v>
      </c>
      <c r="B20" s="20">
        <f>SUM(B13/B7)</f>
        <v>579.16666666666663</v>
      </c>
      <c r="C20" s="20">
        <f>SUM(C13/C7)</f>
        <v>637.49999999999989</v>
      </c>
      <c r="D20" t="s">
        <v>18</v>
      </c>
      <c r="E20" t="s">
        <v>19</v>
      </c>
    </row>
    <row r="21" spans="1:9" x14ac:dyDescent="0.3">
      <c r="A21" t="s">
        <v>21</v>
      </c>
      <c r="B21" s="21">
        <v>1.3</v>
      </c>
      <c r="C21" s="21">
        <v>1.3</v>
      </c>
      <c r="D21" t="s">
        <v>22</v>
      </c>
      <c r="E21" s="2" t="s">
        <v>23</v>
      </c>
      <c r="F21" s="3"/>
      <c r="G21" s="3"/>
      <c r="H21" s="3"/>
    </row>
    <row r="22" spans="1:9" x14ac:dyDescent="0.3">
      <c r="A22" t="s">
        <v>24</v>
      </c>
      <c r="B22">
        <f>SUM(B18*B21)</f>
        <v>429</v>
      </c>
      <c r="C22">
        <f>SUM(C18*C21)</f>
        <v>429</v>
      </c>
      <c r="D22" t="s">
        <v>25</v>
      </c>
    </row>
    <row r="23" spans="1:9" x14ac:dyDescent="0.3">
      <c r="A23" t="s">
        <v>26</v>
      </c>
    </row>
    <row r="24" spans="1:9" x14ac:dyDescent="0.3">
      <c r="A24" t="s">
        <v>33</v>
      </c>
      <c r="B24" s="19">
        <f>SUM(B20-B22+H24)</f>
        <v>165.16666666666663</v>
      </c>
      <c r="C24" s="38">
        <f>SUM(C20-C22)+H24</f>
        <v>223.49999999999989</v>
      </c>
      <c r="D24" t="s">
        <v>18</v>
      </c>
      <c r="E24" t="s">
        <v>27</v>
      </c>
      <c r="G24" s="7" t="s">
        <v>28</v>
      </c>
      <c r="H24" s="3">
        <v>15</v>
      </c>
      <c r="I24" s="7" t="s">
        <v>29</v>
      </c>
    </row>
    <row r="25" spans="1:9" ht="15" thickBot="1" x14ac:dyDescent="0.35">
      <c r="C25" s="36"/>
    </row>
    <row r="26" spans="1:9" x14ac:dyDescent="0.3">
      <c r="A26" s="22" t="s">
        <v>41</v>
      </c>
      <c r="B26" s="23">
        <v>430</v>
      </c>
      <c r="C26" s="23"/>
      <c r="D26" s="24" t="s">
        <v>18</v>
      </c>
      <c r="E26" s="24" t="s">
        <v>31</v>
      </c>
      <c r="F26" s="24"/>
      <c r="G26" s="24"/>
      <c r="H26" s="24"/>
      <c r="I26" s="25"/>
    </row>
    <row r="27" spans="1:9" ht="15" thickBot="1" x14ac:dyDescent="0.35">
      <c r="A27" s="26" t="s">
        <v>42</v>
      </c>
      <c r="B27" s="27"/>
      <c r="C27" s="27"/>
      <c r="D27" s="28"/>
      <c r="E27" s="28"/>
      <c r="F27" s="28"/>
      <c r="G27" s="28"/>
      <c r="H27" s="28"/>
      <c r="I27" s="29"/>
    </row>
    <row r="28" spans="1:9" x14ac:dyDescent="0.3">
      <c r="A28" s="7" t="s">
        <v>30</v>
      </c>
      <c r="B28" s="20"/>
      <c r="C28" s="20"/>
      <c r="D28" s="7"/>
      <c r="E28" s="7"/>
      <c r="F28" s="7"/>
      <c r="G28" s="7"/>
      <c r="H28" s="7"/>
      <c r="I28" s="7"/>
    </row>
    <row r="29" spans="1:9" x14ac:dyDescent="0.3">
      <c r="A29" s="7" t="s">
        <v>43</v>
      </c>
      <c r="B29" s="39">
        <v>560</v>
      </c>
      <c r="C29" s="20"/>
      <c r="D29" s="7"/>
      <c r="E29" s="7"/>
      <c r="F29" s="7"/>
      <c r="G29" s="7"/>
      <c r="H29" s="7"/>
      <c r="I29" s="7"/>
    </row>
    <row r="30" spans="1:9" x14ac:dyDescent="0.3">
      <c r="B30" t="s">
        <v>55</v>
      </c>
      <c r="C30" t="s">
        <v>54</v>
      </c>
      <c r="D30" t="s">
        <v>44</v>
      </c>
      <c r="E30" t="s">
        <v>45</v>
      </c>
    </row>
    <row r="31" spans="1:9" x14ac:dyDescent="0.3">
      <c r="A31" t="s">
        <v>58</v>
      </c>
      <c r="B31" s="35">
        <f>SUM((B24*100)/C16)</f>
        <v>367.03703703703701</v>
      </c>
      <c r="C31" s="35">
        <f>SUM(1000*C24/C16/10)</f>
        <v>496.6666666666664</v>
      </c>
      <c r="D31" s="35">
        <f>SUM(B26*1000/455)</f>
        <v>945.05494505494505</v>
      </c>
      <c r="E31" s="35">
        <f>SUM(B29*1000/455)</f>
        <v>1230.7692307692307</v>
      </c>
    </row>
    <row r="32" spans="1:9" x14ac:dyDescent="0.3">
      <c r="A32" s="7" t="s">
        <v>46</v>
      </c>
      <c r="B32">
        <v>0</v>
      </c>
      <c r="C32">
        <v>0</v>
      </c>
      <c r="D32">
        <f>SUM(B21*7*10)</f>
        <v>91</v>
      </c>
      <c r="E32">
        <f>SUM(B21*7*10)</f>
        <v>91</v>
      </c>
    </row>
    <row r="33" spans="1:5" x14ac:dyDescent="0.3">
      <c r="A33" s="7" t="s">
        <v>47</v>
      </c>
      <c r="B33" s="36">
        <f>SUM(B31:B32)</f>
        <v>367.03703703703701</v>
      </c>
      <c r="C33" s="36">
        <f>SUM(C31:C32)</f>
        <v>496.6666666666664</v>
      </c>
      <c r="D33" s="36">
        <f>SUM(D31:D32)</f>
        <v>1036.0549450549452</v>
      </c>
      <c r="E33" s="36">
        <f>SUM(E31:E32)</f>
        <v>1321.7692307692307</v>
      </c>
    </row>
  </sheetData>
  <hyperlinks>
    <hyperlink ref="F4" r:id="rId1" xr:uid="{9E024A34-48C6-4A3D-A4FB-EDAF26E41DC6}"/>
    <hyperlink ref="E21" r:id="rId2" xr:uid="{E764672A-E4EB-42AA-9B94-DAFA8E34D97F}"/>
  </hyperlinks>
  <pageMargins left="0.7" right="0.7" top="0.78740157499999996" bottom="0.78740157499999996" header="0.3" footer="0.3"/>
  <pageSetup paperSize="9" orientation="portrait" horizontalDpi="300" verticalDpi="3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blackbull</dc:creator>
  <cp:lastModifiedBy>jack blackbull</cp:lastModifiedBy>
  <dcterms:created xsi:type="dcterms:W3CDTF">2020-05-11T16:29:00Z</dcterms:created>
  <dcterms:modified xsi:type="dcterms:W3CDTF">2024-03-13T05:57:21Z</dcterms:modified>
</cp:coreProperties>
</file>